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tomic7680-my.sharepoint.com/personal/radek_martinak_a-tomic_cz/Documents/A-TOMIC/Akce/Písek/Budova G/G - Interna/DPS/DPS-0 - CD/S Soupisy prací/"/>
    </mc:Choice>
  </mc:AlternateContent>
  <xr:revisionPtr revIDLastSave="9" documentId="11_334036F42AD77ACD9EAB5ED6645B072481979A51" xr6:coauthVersionLast="47" xr6:coauthVersionMax="47" xr10:uidLastSave="{CADAD702-BAAB-4F75-9F58-6BC86984845C}"/>
  <bookViews>
    <workbookView xWindow="-108" yWindow="-108" windowWidth="23256" windowHeight="12456" xr2:uid="{00000000-000D-0000-FFFF-FFFF00000000}"/>
  </bookViews>
  <sheets>
    <sheet name="Stavba" sheetId="1" r:id="rId1"/>
    <sheet name="VzorPolozky" sheetId="10" state="hidden" r:id="rId2"/>
    <sheet name="00 00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'00 00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'00 00 Pol'!$A$1:$X$67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55" i="1" s="1"/>
  <c r="BA50" i="12"/>
  <c r="BA47" i="12"/>
  <c r="BA44" i="12"/>
  <c r="BA33" i="12"/>
  <c r="BA32" i="12"/>
  <c r="BA31" i="12"/>
  <c r="BA30" i="12"/>
  <c r="BA27" i="12"/>
  <c r="BA24" i="12"/>
  <c r="BA20" i="12"/>
  <c r="BA19" i="12"/>
  <c r="BA16" i="12"/>
  <c r="BA13" i="12"/>
  <c r="BA10" i="12"/>
  <c r="G9" i="12"/>
  <c r="M9" i="12" s="1"/>
  <c r="I9" i="12"/>
  <c r="K9" i="12"/>
  <c r="O9" i="12"/>
  <c r="Q9" i="12"/>
  <c r="V9" i="12"/>
  <c r="G12" i="12"/>
  <c r="G8" i="12" s="1"/>
  <c r="G66" i="12" s="1"/>
  <c r="I12" i="12"/>
  <c r="K12" i="12"/>
  <c r="K8" i="12" s="1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Q18" i="12"/>
  <c r="V18" i="12"/>
  <c r="G23" i="12"/>
  <c r="M23" i="12" s="1"/>
  <c r="I23" i="12"/>
  <c r="K23" i="12"/>
  <c r="O23" i="12"/>
  <c r="Q23" i="12"/>
  <c r="V23" i="12"/>
  <c r="G37" i="12"/>
  <c r="M37" i="12" s="1"/>
  <c r="I37" i="12"/>
  <c r="K37" i="12"/>
  <c r="O37" i="12"/>
  <c r="Q37" i="12"/>
  <c r="V37" i="12"/>
  <c r="G40" i="12"/>
  <c r="G39" i="12" s="1"/>
  <c r="I54" i="1" s="1"/>
  <c r="I20" i="1" s="1"/>
  <c r="I40" i="12"/>
  <c r="K40" i="12"/>
  <c r="O40" i="12"/>
  <c r="O39" i="12" s="1"/>
  <c r="Q40" i="12"/>
  <c r="V40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Q60" i="12"/>
  <c r="V60" i="12"/>
  <c r="AE66" i="12"/>
  <c r="F42" i="1" s="1"/>
  <c r="I19" i="1"/>
  <c r="I18" i="1"/>
  <c r="I17" i="1"/>
  <c r="I16" i="1"/>
  <c r="H40" i="1"/>
  <c r="J54" i="1" l="1"/>
  <c r="J53" i="1"/>
  <c r="K39" i="12"/>
  <c r="Q8" i="12"/>
  <c r="Q39" i="12"/>
  <c r="I8" i="12"/>
  <c r="AF66" i="12"/>
  <c r="F39" i="1"/>
  <c r="F41" i="1"/>
  <c r="I39" i="12"/>
  <c r="V39" i="12"/>
  <c r="V8" i="12"/>
  <c r="J55" i="1"/>
  <c r="M40" i="12"/>
  <c r="M39" i="12" s="1"/>
  <c r="M12" i="12"/>
  <c r="M8" i="12" s="1"/>
  <c r="I21" i="1"/>
  <c r="J28" i="1"/>
  <c r="J26" i="1"/>
  <c r="G38" i="1"/>
  <c r="F38" i="1"/>
  <c r="J23" i="1"/>
  <c r="J24" i="1"/>
  <c r="J25" i="1"/>
  <c r="J27" i="1"/>
  <c r="E24" i="1"/>
  <c r="E26" i="1"/>
  <c r="G42" i="1" l="1"/>
  <c r="H42" i="1" s="1"/>
  <c r="I42" i="1" s="1"/>
  <c r="G41" i="1"/>
  <c r="H41" i="1" s="1"/>
  <c r="I41" i="1" s="1"/>
  <c r="G39" i="1"/>
  <c r="G43" i="1" s="1"/>
  <c r="G25" i="1" s="1"/>
  <c r="A25" i="1" s="1"/>
  <c r="A26" i="1" s="1"/>
  <c r="G26" i="1" s="1"/>
  <c r="F43" i="1"/>
  <c r="H39" i="1"/>
  <c r="H43" i="1" s="1"/>
  <c r="I39" i="1"/>
  <c r="I43" i="1" s="1"/>
  <c r="J42" i="1" s="1"/>
  <c r="J39" i="1" l="1"/>
  <c r="J43" i="1" s="1"/>
  <c r="J41" i="1"/>
  <c r="G23" i="1"/>
  <c r="A23" i="1" s="1"/>
  <c r="A24" i="1" s="1"/>
  <c r="G24" i="1" s="1"/>
  <c r="A27" i="1" s="1"/>
  <c r="A29" i="1" s="1"/>
  <c r="G29" i="1" s="1"/>
  <c r="G27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<sst xmlns="http://schemas.openxmlformats.org/spreadsheetml/2006/main" count="301" uniqueCount="157">
  <si>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</si>
  <si>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</si>
  <si>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</si>
  <si>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</si>
  <si>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</si>
  <si>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</si>
  <si>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</si>
  <si>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</si>
  <si>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</si>
  <si>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</si>
  <si>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</si>
  <si>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</si>
  <si>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</si>
  <si>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</si>
  <si>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</si>
  <si>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</si>
  <si>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</si>
  <si>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</si>
  <si>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</si>
  <si>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</si>
  <si>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</si>
  <si>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</si>
  <si>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</si>
  <si>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</si>
  <si>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</si>
  <si>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</si>
  <si>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</si>
  <si>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</si>
  <si>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</si>
  <si>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</si>
  <si>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</si>
  <si>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</si>
  <si>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</si>
  <si>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</si>
  <si>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</si>
  <si>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</si>
  <si>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</si>
  <si>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</si>
  <si>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</si>
  <si>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</si>
  <si>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</si>
  <si>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00</t>
  </si>
  <si>
    <t>VEDLEJŠÍ A OSTATNÍ NÁKLADY</t>
  </si>
  <si>
    <t>Objekt:</t>
  </si>
  <si>
    <t>Rozpočet:</t>
  </si>
  <si>
    <t>TOMIC/N025.II</t>
  </si>
  <si>
    <t>NEMOCNICE PÍSEK, a.s. - STAVEBNÍ ÚPRAVY LŮŽKOVÝCH JEDNOTEK INTERNY V BUDOVĚ G</t>
  </si>
  <si>
    <t>Stavba</t>
  </si>
  <si>
    <t>Stavební objekt</t>
  </si>
  <si>
    <t>Celkem za stavbu</t>
  </si>
  <si>
    <t>CZK</t>
  </si>
  <si>
    <t>#POPS</t>
  </si>
  <si>
    <t>Popis stavby: TOMIC/N025.II - NEMOCNICE PÍSEK, a.s. - STAVEBNÍ ÚPRAVY LŮŽKOVÝCH JEDNOTEK INTERNY V BUDOVĚ G</t>
  </si>
  <si>
    <t>#POPO</t>
  </si>
  <si>
    <t>Popis objektu: 00 - VEDLEJŠÍ A OSTATNÍ NÁKLADY</t>
  </si>
  <si>
    <t>#POPR</t>
  </si>
  <si>
    <t>Popis rozpočtu: 00 - VEDLEJŠÍ A OSTATNÍ NÁKLADY</t>
  </si>
  <si>
    <t>Rekapitulace dílů</t>
  </si>
  <si>
    <t>Typ dílu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</si>
  <si>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</si>
  <si>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</si>
  <si>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</si>
  <si>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</si>
  <si>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</si>
  <si>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</si>
  <si>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</si>
  <si>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</si>
  <si>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</si>
  <si>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</si>
  <si>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</si>
  <si>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</si>
  <si>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</si>
  <si>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</si>
  <si>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</si>
  <si>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</si>
  <si>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</si>
  <si>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</si>
  <si>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</si>
  <si>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</si>
  <si>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</si>
  <si>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</si>
  <si>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</si>
  <si>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</si>
  <si>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</si>
  <si>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</si>
  <si>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</si>
  <si>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</si>
  <si>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</si>
  <si>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</si>
  <si>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</si>
  <si>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</si>
  <si>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</si>
  <si>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24/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</si>
  <si>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</si>
  <si>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</si>
  <si>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</si>
  <si>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</si>
  <si>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</si>
  <si>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</si>
  <si>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</si>
  <si>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</si>
  <si>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</si>
  <si>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</si>
  <si>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</si>
  <si>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</si>
  <si>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</si>
  <si>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</si>
  <si>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 xml:space="preserve">hod   </t>
  </si>
  <si>
    <t>Jednání s dotčenými institucemi, s dotčenými orgány státní správy a samosprávy - například zajištění, , dokladů nutných k získání kolaudačního souhlasu, povolení a rozhodnutí nutných k ralizací stavby</t>
  </si>
  <si>
    <t>Součinnost se všemi zúčastněnými stranami - investorem, budoucím uživatelem, projektantem, zástupci,, organizací státní správy, koordinátorem BOZP apod.</t>
  </si>
  <si>
    <t>Provedení nezbytných sond - koordinace jejich lokalizace</t>
  </si>
  <si>
    <t>005111021RI</t>
  </si>
  <si>
    <t>Inženýrská činnost</t>
  </si>
  <si>
    <t>Vlastní</t>
  </si>
  <si>
    <t>Zpracování harmonogramu stavby včetně průběžné aktualizace, projednání s investorem dle požadavků na provoz areálu</t>
  </si>
  <si>
    <t>Plán organizace výstavby, koordinace s investorem a provozem areálu</t>
  </si>
  <si>
    <t>Zajištění všech podkladů a dokumentů pro vydání kolaudačního rozhodnutí</t>
  </si>
  <si>
    <t>Pasportizace území stavby a jejího okolí, zejména stavu příjezdových komunikací staveništní dopravy,, předpokládaných dotčených ploch zasažených realizací stavby, požadavků vlastníků a uživatelů</t>
  </si>
  <si>
    <t>Náklady na provedení vzorků - např. barevnost fasád, klempířských prvků atd.</t>
  </si>
  <si>
    <t>Fotodokumentace průběhu výstavby</t>
  </si>
  <si>
    <t>Zaškolení obsluhy a investorem pověřených osob, vypracování a odsouhlasení provozních a,, manipulačních řádů, proškolení provozovatele s provozováním a užíváním realizovaného díla dle SoD</t>
  </si>
  <si>
    <t>Technická řešení rozdílů skutečně zjištěného stavu se stavem předpokládaným v PD, technická řešení,, kolizí se skrytými konstrukcemi, které nemohl projektant předvídat</t>
  </si>
  <si>
    <t>Zajištění průzkumů, zkoušek, atestů, sond a revizí apod. uvedených v rozhodnutích a v projektové,, dokumetnaci nezbytně nutných k provedení díla</t>
  </si>
  <si>
    <t>Provedení veškerých měření a zkoušek, revizních zpráv apod. dle platné legislativy a dle SoD, např.,, na termovizní měření stavby, revize plynu, revize hromosvodu</t>
  </si>
  <si>
    <t>Zajištění a projednání všech nezbytných administrativních úkonů spojených s realizací stavby</t>
  </si>
  <si>
    <t>Vytýčení inženýrských sítí  - vč. případných kopaných sond, vč.  projednání se správci, apod.</t>
  </si>
  <si>
    <t>VN_01</t>
  </si>
  <si>
    <t>Stavebně - technický průzkum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</si>
  <si>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</si>
  <si>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</si>
  <si>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</si>
  <si>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</si>
  <si>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</si>
  <si>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</si>
  <si>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</si>
  <si>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</si>
  <si>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</si>
  <si>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Bezpečnostní opatření na ochranu osob a majetku v rozsahu platné legislativy a dle podmínek v SoD</t>
  </si>
  <si>
    <t>Bezpečnostní hrazení, oplocení, zajištění přístupu na staveniště apod.</t>
  </si>
  <si>
    <t>Zajištění ostrahy majetku a osob v průběhu realizace stavby a až do předání stavby do užívání, např., , kamerový systém</t>
  </si>
  <si>
    <t>Zabezpečení staveniště, vnější stavby a ploch dotčených stavbou, vybavení proti odcizení a škodám</t>
  </si>
  <si>
    <t>126</t>
  </si>
  <si>
    <t>Náklady na pojištění stavby a bankovní garance</t>
  </si>
  <si>
    <t>14</t>
  </si>
  <si>
    <t>Výrobní a dílenská dokumentace</t>
  </si>
  <si>
    <t>hod</t>
  </si>
  <si>
    <t>19</t>
  </si>
  <si>
    <t>Vypracování dokumentace skutečného provedení stavby  dle SoD, v tištěné i digitální podobě s přesným, zakreslením veškerých rozvodů TZB pro budoucí potřeby uživatele v případě rozšíření objektu či</t>
  </si>
  <si>
    <t>dalších stavebních úprav</t>
  </si>
  <si>
    <t>ON_14</t>
  </si>
  <si>
    <t>Finanční rezerva</t>
  </si>
  <si>
    <t xml:space="preserve">Tato položka vyjadřuje hodnotu finanční (rozpočtové) rezervy. Způsob jejího stanovení, čerpání a vykazování bude definováno objednatelem. Rozsah čerpání je specifikován ve výběrovém řízení. Každý z účastníků : </t>
  </si>
  <si>
    <t>VV</t>
  </si>
  <si>
    <t>1</t>
  </si>
  <si>
    <t>SUM</t>
  </si>
  <si>
    <t>END</t>
  </si>
  <si>
    <t>výběrového řízení nacení tuto položku jednotnou částkou 200.000,-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</si>
</sst>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5" fillId="2" borderId="0" xfId="0" applyNumberFormat="1" applyFont="1" applyFill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16" fillId="3" borderId="0" xfId="0" applyNumberFormat="1" applyFont="1" applyFill="1" applyAlignment="1" applyProtection="1">
      <alignment horizontal="left" vertical="top" wrapText="1"/>
      <protection locked="0"/>
    </xf>
    <xf numFmtId="49" fontId="16" fillId="3" borderId="0" xfId="0" applyNumberFormat="1" applyFont="1" applyFill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83" t="s">
        <v>39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5">
      <c r="A2" s="2"/>
      <c r="B2" s="77" t="s">
        <v>22</v>
      </c>
      <c r="C2" s="78"/>
      <c r="D2" s="79" t="s">
        <v>45</v>
      </c>
      <c r="E2" s="192" t="s">
        <v>46</v>
      </c>
      <c r="F2" s="193"/>
      <c r="G2" s="193"/>
      <c r="H2" s="193"/>
      <c r="I2" s="193"/>
      <c r="J2" s="194"/>
      <c r="O2" s="1"/>
    </row>
    <row r="3" spans="1:15" ht="27" customHeight="1" x14ac:dyDescent="0.25">
      <c r="A3" s="2"/>
      <c r="B3" s="80" t="s">
        <v>43</v>
      </c>
      <c r="C3" s="78"/>
      <c r="D3" s="81" t="s">
        <v>41</v>
      </c>
      <c r="E3" s="195" t="s">
        <v>42</v>
      </c>
      <c r="F3" s="196"/>
      <c r="G3" s="196"/>
      <c r="H3" s="196"/>
      <c r="I3" s="196"/>
      <c r="J3" s="197"/>
    </row>
    <row r="4" spans="1:15" ht="23.25" customHeight="1" x14ac:dyDescent="0.25">
      <c r="A4" s="76">
        <v>17345</v>
      </c>
      <c r="B4" s="82" t="s">
        <v>44</v>
      </c>
      <c r="C4" s="83"/>
      <c r="D4" s="84" t="s">
        <v>41</v>
      </c>
      <c r="E4" s="205" t="s">
        <v>42</v>
      </c>
      <c r="F4" s="206"/>
      <c r="G4" s="206"/>
      <c r="H4" s="206"/>
      <c r="I4" s="206"/>
      <c r="J4" s="207"/>
    </row>
    <row r="5" spans="1:15" ht="24" customHeight="1" x14ac:dyDescent="0.25">
      <c r="A5" s="2"/>
      <c r="B5" s="31" t="s">
        <v>40</v>
      </c>
      <c r="D5" s="210"/>
      <c r="E5" s="211"/>
      <c r="F5" s="211"/>
      <c r="G5" s="211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212"/>
      <c r="E6" s="213"/>
      <c r="F6" s="213"/>
      <c r="G6" s="21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99"/>
      <c r="E11" s="199"/>
      <c r="F11" s="199"/>
      <c r="G11" s="199"/>
      <c r="H11" s="18" t="s">
        <v>38</v>
      </c>
      <c r="I11" s="85"/>
      <c r="J11" s="8"/>
    </row>
    <row r="12" spans="1:15" ht="15.75" customHeight="1" x14ac:dyDescent="0.25">
      <c r="A12" s="2"/>
      <c r="B12" s="28"/>
      <c r="C12" s="55"/>
      <c r="D12" s="204"/>
      <c r="E12" s="204"/>
      <c r="F12" s="204"/>
      <c r="G12" s="204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08"/>
      <c r="F13" s="209"/>
      <c r="G13" s="209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198"/>
      <c r="F15" s="198"/>
      <c r="G15" s="200"/>
      <c r="H15" s="200"/>
      <c r="I15" s="200" t="s">
        <v>29</v>
      </c>
      <c r="J15" s="201"/>
    </row>
    <row r="16" spans="1:15" ht="23.25" customHeight="1" x14ac:dyDescent="0.25">
      <c r="A16" s="139" t="s">
        <v>24</v>
      </c>
      <c r="B16" s="38" t="s">
        <v>24</v>
      </c>
      <c r="C16" s="62"/>
      <c r="D16" s="63"/>
      <c r="E16" s="189"/>
      <c r="F16" s="190"/>
      <c r="G16" s="189"/>
      <c r="H16" s="190"/>
      <c r="I16" s="189">
        <f>SUMIF(F53:F54,A16,I53:I54)+SUMIF(F53:F54,"PSU",I53:I54)</f>
        <v>0</v>
      </c>
      <c r="J16" s="191"/>
    </row>
    <row r="17" spans="1:10" ht="23.25" customHeight="1" x14ac:dyDescent="0.25">
      <c r="A17" s="139" t="s">
        <v>25</v>
      </c>
      <c r="B17" s="38" t="s">
        <v>25</v>
      </c>
      <c r="C17" s="62"/>
      <c r="D17" s="63"/>
      <c r="E17" s="189"/>
      <c r="F17" s="190"/>
      <c r="G17" s="189"/>
      <c r="H17" s="190"/>
      <c r="I17" s="189">
        <f>SUMIF(F53:F54,A17,I53:I54)</f>
        <v>0</v>
      </c>
      <c r="J17" s="191"/>
    </row>
    <row r="18" spans="1:10" ht="23.25" customHeight="1" x14ac:dyDescent="0.25">
      <c r="A18" s="139" t="s">
        <v>26</v>
      </c>
      <c r="B18" s="38" t="s">
        <v>26</v>
      </c>
      <c r="C18" s="62"/>
      <c r="D18" s="63"/>
      <c r="E18" s="189"/>
      <c r="F18" s="190"/>
      <c r="G18" s="189"/>
      <c r="H18" s="190"/>
      <c r="I18" s="189">
        <f>SUMIF(F53:F54,A18,I53:I54)</f>
        <v>0</v>
      </c>
      <c r="J18" s="191"/>
    </row>
    <row r="19" spans="1:10" ht="23.25" customHeight="1" x14ac:dyDescent="0.25">
      <c r="A19" s="139" t="s">
        <v>59</v>
      </c>
      <c r="B19" s="38" t="s">
        <v>27</v>
      </c>
      <c r="C19" s="62"/>
      <c r="D19" s="63"/>
      <c r="E19" s="189"/>
      <c r="F19" s="190"/>
      <c r="G19" s="189"/>
      <c r="H19" s="190"/>
      <c r="I19" s="189">
        <f>SUMIF(F53:F54,A19,I53:I54)</f>
        <v>0</v>
      </c>
      <c r="J19" s="191"/>
    </row>
    <row r="20" spans="1:10" ht="23.25" customHeight="1" x14ac:dyDescent="0.25">
      <c r="A20" s="139" t="s">
        <v>60</v>
      </c>
      <c r="B20" s="38" t="s">
        <v>28</v>
      </c>
      <c r="C20" s="62"/>
      <c r="D20" s="63"/>
      <c r="E20" s="189"/>
      <c r="F20" s="190"/>
      <c r="G20" s="189"/>
      <c r="H20" s="190"/>
      <c r="I20" s="189">
        <f>SUMIF(F53:F54,A20,I53:I54)</f>
        <v>0</v>
      </c>
      <c r="J20" s="191"/>
    </row>
    <row r="21" spans="1:10" ht="23.25" customHeight="1" x14ac:dyDescent="0.25">
      <c r="A21" s="2"/>
      <c r="B21" s="48" t="s">
        <v>29</v>
      </c>
      <c r="C21" s="64"/>
      <c r="D21" s="65"/>
      <c r="E21" s="202"/>
      <c r="F21" s="203"/>
      <c r="G21" s="202"/>
      <c r="H21" s="203"/>
      <c r="I21" s="202">
        <f>SUM(I16:J20)</f>
        <v>0</v>
      </c>
      <c r="J21" s="22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9">
        <f>ZakladDPHSniVypocet</f>
        <v>0</v>
      </c>
      <c r="H23" s="220"/>
      <c r="I23" s="22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7">
        <f>IF(A24&gt;50, ROUNDUP(A23, 0), ROUNDDOWN(A23, 0))</f>
        <v>0</v>
      </c>
      <c r="H24" s="218"/>
      <c r="I24" s="21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9">
        <f>ZakladDPHZaklVypocet</f>
        <v>0</v>
      </c>
      <c r="H25" s="220"/>
      <c r="I25" s="22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6">
        <f>IF(A26&gt;50, ROUNDUP(A25, 0), ROUNDDOWN(A25, 0))</f>
        <v>0</v>
      </c>
      <c r="H26" s="187"/>
      <c r="I26" s="187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8">
        <f>CenaCelkem-(ZakladDPHSni+DPHSni+ZakladDPHZakl+DPHZakl)</f>
        <v>0</v>
      </c>
      <c r="H27" s="188"/>
      <c r="I27" s="188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23</v>
      </c>
      <c r="C28" s="114"/>
      <c r="D28" s="114"/>
      <c r="E28" s="115"/>
      <c r="F28" s="116"/>
      <c r="G28" s="223">
        <f>ZakladDPHSniVypocet+ZakladDPHZaklVypocet</f>
        <v>0</v>
      </c>
      <c r="H28" s="223"/>
      <c r="I28" s="223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35</v>
      </c>
      <c r="C29" s="118"/>
      <c r="D29" s="118"/>
      <c r="E29" s="118"/>
      <c r="F29" s="119"/>
      <c r="G29" s="222">
        <f>IF(A29&gt;50, ROUNDUP(A27, 0), ROUNDDOWN(A27, 0))</f>
        <v>0</v>
      </c>
      <c r="H29" s="222"/>
      <c r="I29" s="222"/>
      <c r="J29" s="120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24"/>
      <c r="E34" s="225"/>
      <c r="G34" s="226"/>
      <c r="H34" s="227"/>
      <c r="I34" s="227"/>
      <c r="J34" s="25"/>
    </row>
    <row r="35" spans="1:10" ht="12.75" customHeight="1" x14ac:dyDescent="0.25">
      <c r="A35" s="2"/>
      <c r="B35" s="2"/>
      <c r="D35" s="216" t="s">
        <v>2</v>
      </c>
      <c r="E35" s="21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47</v>
      </c>
      <c r="C39" s="230"/>
      <c r="D39" s="230"/>
      <c r="E39" s="230"/>
      <c r="F39" s="100">
        <f>'00 00 Pol'!AE66</f>
        <v>0</v>
      </c>
      <c r="G39" s="101">
        <f>'00 00 Pol'!AF66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/>
      <c r="C40" s="231" t="s">
        <v>48</v>
      </c>
      <c r="D40" s="231"/>
      <c r="E40" s="231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5">
      <c r="A41" s="89">
        <v>2</v>
      </c>
      <c r="B41" s="104" t="s">
        <v>41</v>
      </c>
      <c r="C41" s="231" t="s">
        <v>42</v>
      </c>
      <c r="D41" s="231"/>
      <c r="E41" s="231"/>
      <c r="F41" s="105">
        <f>'00 00 Pol'!AE66</f>
        <v>0</v>
      </c>
      <c r="G41" s="106">
        <f>'00 00 Pol'!AF66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89">
        <v>3</v>
      </c>
      <c r="B42" s="108" t="s">
        <v>41</v>
      </c>
      <c r="C42" s="230" t="s">
        <v>42</v>
      </c>
      <c r="D42" s="230"/>
      <c r="E42" s="230"/>
      <c r="F42" s="109">
        <f>'00 00 Pol'!AE66</f>
        <v>0</v>
      </c>
      <c r="G42" s="102">
        <f>'00 00 Pol'!AF66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5">
      <c r="A43" s="89"/>
      <c r="B43" s="232" t="s">
        <v>49</v>
      </c>
      <c r="C43" s="233"/>
      <c r="D43" s="233"/>
      <c r="E43" s="234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5">
      <c r="A45" t="s">
        <v>51</v>
      </c>
      <c r="B45" t="s">
        <v>52</v>
      </c>
    </row>
    <row r="46" spans="1:10" x14ac:dyDescent="0.25">
      <c r="A46" t="s">
        <v>53</v>
      </c>
      <c r="B46" t="s">
        <v>54</v>
      </c>
    </row>
    <row r="47" spans="1:10" x14ac:dyDescent="0.25">
      <c r="A47" t="s">
        <v>55</v>
      </c>
      <c r="B47" t="s">
        <v>56</v>
      </c>
    </row>
    <row r="50" spans="1:10" ht="15.6" x14ac:dyDescent="0.3">
      <c r="B50" s="121" t="s">
        <v>57</v>
      </c>
    </row>
    <row r="52" spans="1:10" ht="25.5" customHeight="1" x14ac:dyDescent="0.25">
      <c r="A52" s="123"/>
      <c r="B52" s="126" t="s">
        <v>17</v>
      </c>
      <c r="C52" s="126" t="s">
        <v>5</v>
      </c>
      <c r="D52" s="127"/>
      <c r="E52" s="127"/>
      <c r="F52" s="128" t="s">
        <v>58</v>
      </c>
      <c r="G52" s="128"/>
      <c r="H52" s="128"/>
      <c r="I52" s="128" t="s">
        <v>29</v>
      </c>
      <c r="J52" s="128" t="s">
        <v>0</v>
      </c>
    </row>
    <row r="53" spans="1:10" ht="36.75" customHeight="1" x14ac:dyDescent="0.25">
      <c r="A53" s="124"/>
      <c r="B53" s="129" t="s">
        <v>59</v>
      </c>
      <c r="C53" s="228" t="s">
        <v>27</v>
      </c>
      <c r="D53" s="229"/>
      <c r="E53" s="229"/>
      <c r="F53" s="135" t="s">
        <v>59</v>
      </c>
      <c r="G53" s="136"/>
      <c r="H53" s="136"/>
      <c r="I53" s="136">
        <f>'00 00 Pol'!G8</f>
        <v>0</v>
      </c>
      <c r="J53" s="133" t="str">
        <f>IF(I55=0,"",I53/I55*100)</f>
        <v/>
      </c>
    </row>
    <row r="54" spans="1:10" ht="36.75" customHeight="1" x14ac:dyDescent="0.25">
      <c r="A54" s="124"/>
      <c r="B54" s="129" t="s">
        <v>60</v>
      </c>
      <c r="C54" s="228" t="s">
        <v>28</v>
      </c>
      <c r="D54" s="229"/>
      <c r="E54" s="229"/>
      <c r="F54" s="135" t="s">
        <v>60</v>
      </c>
      <c r="G54" s="136"/>
      <c r="H54" s="136"/>
      <c r="I54" s="136">
        <f>'00 00 Pol'!G39</f>
        <v>0</v>
      </c>
      <c r="J54" s="133" t="str">
        <f>IF(I55=0,"",I54/I55*100)</f>
        <v/>
      </c>
    </row>
    <row r="55" spans="1:10" ht="25.5" customHeight="1" x14ac:dyDescent="0.25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SUM(I53:I54)</f>
        <v>0</v>
      </c>
      <c r="J55" s="134">
        <f>SUM(J53:J54)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sheetProtection algorithmName="SHA-512" hashValue="yW1ihosgMiNVrEZUjfBFevRqjZe0UK5MobRxtVgYysTOUWtvPaCcNHCb0NtVnwZ0sjOsf1p6+izmRJ+DaEBpNA==" saltValue="WSoT76rzkPa6oOEOVytiN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5" t="s">
        <v>6</v>
      </c>
      <c r="B1" s="235"/>
      <c r="C1" s="236"/>
      <c r="D1" s="235"/>
      <c r="E1" s="235"/>
      <c r="F1" s="235"/>
      <c r="G1" s="235"/>
    </row>
    <row r="2" spans="1:7" ht="24.9" customHeight="1" x14ac:dyDescent="0.25">
      <c r="A2" s="50" t="s">
        <v>7</v>
      </c>
      <c r="B2" s="49"/>
      <c r="C2" s="237"/>
      <c r="D2" s="237"/>
      <c r="E2" s="237"/>
      <c r="F2" s="237"/>
      <c r="G2" s="238"/>
    </row>
    <row r="3" spans="1:7" ht="24.9" customHeight="1" x14ac:dyDescent="0.25">
      <c r="A3" s="50" t="s">
        <v>8</v>
      </c>
      <c r="B3" s="49"/>
      <c r="C3" s="237"/>
      <c r="D3" s="237"/>
      <c r="E3" s="237"/>
      <c r="F3" s="237"/>
      <c r="G3" s="238"/>
    </row>
    <row r="4" spans="1:7" ht="24.9" customHeight="1" x14ac:dyDescent="0.25">
      <c r="A4" s="50" t="s">
        <v>9</v>
      </c>
      <c r="B4" s="49"/>
      <c r="C4" s="237"/>
      <c r="D4" s="237"/>
      <c r="E4" s="237"/>
      <c r="F4" s="237"/>
      <c r="G4" s="238"/>
    </row>
    <row r="5" spans="1:7" x14ac:dyDescent="0.25">
      <c r="B5" s="4"/>
      <c r="C5" s="5"/>
      <c r="D5" s="6"/>
    </row>
  </sheetData>
  <sheetProtection password="E0C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5546875" style="122" customWidth="1"/>
    <col min="3" max="3" width="63.33203125" style="122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1" t="s">
        <v>61</v>
      </c>
      <c r="B1" s="241"/>
      <c r="C1" s="241"/>
      <c r="D1" s="241"/>
      <c r="E1" s="241"/>
      <c r="F1" s="241"/>
      <c r="G1" s="241"/>
      <c r="AG1" t="s">
        <v>62</v>
      </c>
    </row>
    <row r="2" spans="1:60" ht="24.9" customHeight="1" x14ac:dyDescent="0.25">
      <c r="A2" s="140" t="s">
        <v>7</v>
      </c>
      <c r="B2" s="49" t="s">
        <v>45</v>
      </c>
      <c r="C2" s="242" t="s">
        <v>46</v>
      </c>
      <c r="D2" s="243"/>
      <c r="E2" s="243"/>
      <c r="F2" s="243"/>
      <c r="G2" s="244"/>
      <c r="AG2" t="s">
        <v>63</v>
      </c>
    </row>
    <row r="3" spans="1:60" ht="24.9" customHeight="1" x14ac:dyDescent="0.25">
      <c r="A3" s="140" t="s">
        <v>8</v>
      </c>
      <c r="B3" s="49" t="s">
        <v>41</v>
      </c>
      <c r="C3" s="242" t="s">
        <v>42</v>
      </c>
      <c r="D3" s="243"/>
      <c r="E3" s="243"/>
      <c r="F3" s="243"/>
      <c r="G3" s="244"/>
      <c r="AC3" s="122" t="s">
        <v>63</v>
      </c>
      <c r="AG3" t="s">
        <v>64</v>
      </c>
    </row>
    <row r="4" spans="1:60" ht="24.9" customHeight="1" x14ac:dyDescent="0.25">
      <c r="A4" s="141" t="s">
        <v>9</v>
      </c>
      <c r="B4" s="142" t="s">
        <v>41</v>
      </c>
      <c r="C4" s="245" t="s">
        <v>42</v>
      </c>
      <c r="D4" s="246"/>
      <c r="E4" s="246"/>
      <c r="F4" s="246"/>
      <c r="G4" s="247"/>
      <c r="AG4" t="s">
        <v>65</v>
      </c>
    </row>
    <row r="5" spans="1:60" x14ac:dyDescent="0.25">
      <c r="D5" s="10"/>
    </row>
    <row r="6" spans="1:60" ht="39.6" x14ac:dyDescent="0.25">
      <c r="A6" s="144" t="s">
        <v>66</v>
      </c>
      <c r="B6" s="146" t="s">
        <v>67</v>
      </c>
      <c r="C6" s="146" t="s">
        <v>68</v>
      </c>
      <c r="D6" s="145" t="s">
        <v>69</v>
      </c>
      <c r="E6" s="144" t="s">
        <v>70</v>
      </c>
      <c r="F6" s="143" t="s">
        <v>71</v>
      </c>
      <c r="G6" s="144" t="s">
        <v>29</v>
      </c>
      <c r="H6" s="147" t="s">
        <v>30</v>
      </c>
      <c r="I6" s="147" t="s">
        <v>72</v>
      </c>
      <c r="J6" s="147" t="s">
        <v>31</v>
      </c>
      <c r="K6" s="147" t="s">
        <v>73</v>
      </c>
      <c r="L6" s="147" t="s">
        <v>74</v>
      </c>
      <c r="M6" s="147" t="s">
        <v>75</v>
      </c>
      <c r="N6" s="147" t="s">
        <v>76</v>
      </c>
      <c r="O6" s="147" t="s">
        <v>77</v>
      </c>
      <c r="P6" s="147" t="s">
        <v>78</v>
      </c>
      <c r="Q6" s="147" t="s">
        <v>79</v>
      </c>
      <c r="R6" s="147" t="s">
        <v>80</v>
      </c>
      <c r="S6" s="147" t="s">
        <v>81</v>
      </c>
      <c r="T6" s="147" t="s">
        <v>82</v>
      </c>
      <c r="U6" s="147" t="s">
        <v>83</v>
      </c>
      <c r="V6" s="147" t="s">
        <v>84</v>
      </c>
      <c r="W6" s="147" t="s">
        <v>85</v>
      </c>
      <c r="X6" s="147" t="s">
        <v>86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5">
      <c r="A8" s="162" t="s">
        <v>87</v>
      </c>
      <c r="B8" s="163" t="s">
        <v>59</v>
      </c>
      <c r="C8" s="177" t="s">
        <v>27</v>
      </c>
      <c r="D8" s="164"/>
      <c r="E8" s="165"/>
      <c r="F8" s="166"/>
      <c r="G8" s="166">
        <f>SUMIF(AG9:AG38,"&lt;&gt;NOR",G9:G38)</f>
        <v>0</v>
      </c>
      <c r="H8" s="166"/>
      <c r="I8" s="166">
        <f>SUM(I9:I38)</f>
        <v>0</v>
      </c>
      <c r="J8" s="166"/>
      <c r="K8" s="166">
        <f>SUM(K9:K38)</f>
        <v>0</v>
      </c>
      <c r="L8" s="166"/>
      <c r="M8" s="166">
        <f>SUM(M9:M38)</f>
        <v>0</v>
      </c>
      <c r="N8" s="165"/>
      <c r="O8" s="165">
        <f>SUM(O9:O38)</f>
        <v>0</v>
      </c>
      <c r="P8" s="165"/>
      <c r="Q8" s="165">
        <f>SUM(Q9:Q38)</f>
        <v>0</v>
      </c>
      <c r="R8" s="166"/>
      <c r="S8" s="166"/>
      <c r="T8" s="167"/>
      <c r="U8" s="161"/>
      <c r="V8" s="161">
        <f>SUM(V9:V38)</f>
        <v>0</v>
      </c>
      <c r="W8" s="161"/>
      <c r="X8" s="161"/>
      <c r="AG8" t="s">
        <v>88</v>
      </c>
    </row>
    <row r="9" spans="1:60" outlineLevel="1" x14ac:dyDescent="0.25">
      <c r="A9" s="168">
        <v>1</v>
      </c>
      <c r="B9" s="169" t="s">
        <v>89</v>
      </c>
      <c r="C9" s="178" t="s">
        <v>90</v>
      </c>
      <c r="D9" s="170" t="s">
        <v>91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92</v>
      </c>
      <c r="T9" s="174" t="s">
        <v>93</v>
      </c>
      <c r="U9" s="158">
        <v>0</v>
      </c>
      <c r="V9" s="158">
        <f>ROUND(E9*U9,2)</f>
        <v>0</v>
      </c>
      <c r="W9" s="158"/>
      <c r="X9" s="158" t="s">
        <v>94</v>
      </c>
      <c r="Y9" s="148"/>
      <c r="Z9" s="148"/>
      <c r="AA9" s="148"/>
      <c r="AB9" s="148"/>
      <c r="AC9" s="148"/>
      <c r="AD9" s="148"/>
      <c r="AE9" s="148"/>
      <c r="AF9" s="148"/>
      <c r="AG9" s="148" t="s">
        <v>95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1.2" outlineLevel="1" x14ac:dyDescent="0.25">
      <c r="A10" s="155"/>
      <c r="B10" s="156"/>
      <c r="C10" s="248" t="s">
        <v>96</v>
      </c>
      <c r="D10" s="249"/>
      <c r="E10" s="249"/>
      <c r="F10" s="249"/>
      <c r="G10" s="249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97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5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55"/>
      <c r="B11" s="156"/>
      <c r="C11" s="250"/>
      <c r="D11" s="251"/>
      <c r="E11" s="251"/>
      <c r="F11" s="251"/>
      <c r="G11" s="251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68">
        <v>2</v>
      </c>
      <c r="B12" s="169" t="s">
        <v>99</v>
      </c>
      <c r="C12" s="178" t="s">
        <v>100</v>
      </c>
      <c r="D12" s="170" t="s">
        <v>91</v>
      </c>
      <c r="E12" s="171">
        <v>1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3"/>
      <c r="S12" s="173" t="s">
        <v>92</v>
      </c>
      <c r="T12" s="174" t="s">
        <v>93</v>
      </c>
      <c r="U12" s="158">
        <v>0</v>
      </c>
      <c r="V12" s="158">
        <f>ROUND(E12*U12,2)</f>
        <v>0</v>
      </c>
      <c r="W12" s="158"/>
      <c r="X12" s="158" t="s">
        <v>94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1.2" outlineLevel="1" x14ac:dyDescent="0.25">
      <c r="A13" s="155"/>
      <c r="B13" s="156"/>
      <c r="C13" s="248" t="s">
        <v>101</v>
      </c>
      <c r="D13" s="249"/>
      <c r="E13" s="249"/>
      <c r="F13" s="249"/>
      <c r="G13" s="249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97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75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250"/>
      <c r="D14" s="251"/>
      <c r="E14" s="251"/>
      <c r="F14" s="251"/>
      <c r="G14" s="251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68">
        <v>3</v>
      </c>
      <c r="B15" s="169" t="s">
        <v>102</v>
      </c>
      <c r="C15" s="178" t="s">
        <v>103</v>
      </c>
      <c r="D15" s="170" t="s">
        <v>91</v>
      </c>
      <c r="E15" s="171">
        <v>1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3"/>
      <c r="S15" s="173" t="s">
        <v>92</v>
      </c>
      <c r="T15" s="174" t="s">
        <v>93</v>
      </c>
      <c r="U15" s="158">
        <v>0</v>
      </c>
      <c r="V15" s="158">
        <f>ROUND(E15*U15,2)</f>
        <v>0</v>
      </c>
      <c r="W15" s="158"/>
      <c r="X15" s="158" t="s">
        <v>94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1" outlineLevel="1" x14ac:dyDescent="0.25">
      <c r="A16" s="155"/>
      <c r="B16" s="156"/>
      <c r="C16" s="248" t="s">
        <v>104</v>
      </c>
      <c r="D16" s="249"/>
      <c r="E16" s="249"/>
      <c r="F16" s="249"/>
      <c r="G16" s="249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97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75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55"/>
      <c r="B17" s="156"/>
      <c r="C17" s="250"/>
      <c r="D17" s="251"/>
      <c r="E17" s="251"/>
      <c r="F17" s="251"/>
      <c r="G17" s="251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68">
        <v>4</v>
      </c>
      <c r="B18" s="169" t="s">
        <v>105</v>
      </c>
      <c r="C18" s="178" t="s">
        <v>106</v>
      </c>
      <c r="D18" s="170" t="s">
        <v>107</v>
      </c>
      <c r="E18" s="171">
        <v>80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3"/>
      <c r="S18" s="173" t="s">
        <v>92</v>
      </c>
      <c r="T18" s="174" t="s">
        <v>93</v>
      </c>
      <c r="U18" s="158">
        <v>0</v>
      </c>
      <c r="V18" s="158">
        <f>ROUND(E18*U18,2)</f>
        <v>0</v>
      </c>
      <c r="W18" s="158"/>
      <c r="X18" s="158" t="s">
        <v>94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1" outlineLevel="1" x14ac:dyDescent="0.25">
      <c r="A19" s="155"/>
      <c r="B19" s="156"/>
      <c r="C19" s="248" t="s">
        <v>108</v>
      </c>
      <c r="D19" s="249"/>
      <c r="E19" s="249"/>
      <c r="F19" s="249"/>
      <c r="G19" s="249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97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75" t="str">
        <f>C19</f>
        <v>Jednání s dotčenými institucemi, s dotčenými orgány státní správy a samosprávy - například zajištění, , dokladů nutných k získání kolaudačního souhlasu, povolení a rozhodnutí nutných k ralizací stavby</v>
      </c>
      <c r="BB19" s="148"/>
      <c r="BC19" s="148"/>
      <c r="BD19" s="148"/>
      <c r="BE19" s="148"/>
      <c r="BF19" s="148"/>
      <c r="BG19" s="148"/>
      <c r="BH19" s="148"/>
    </row>
    <row r="20" spans="1:60" ht="21" outlineLevel="1" x14ac:dyDescent="0.25">
      <c r="A20" s="155"/>
      <c r="B20" s="156"/>
      <c r="C20" s="239" t="s">
        <v>109</v>
      </c>
      <c r="D20" s="240"/>
      <c r="E20" s="240"/>
      <c r="F20" s="240"/>
      <c r="G20" s="240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97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5" t="str">
        <f>C20</f>
        <v>Součinnost se všemi zúčastněnými stranami - investorem, budoucím uživatelem, projektantem, zástupci,, organizací státní správy, koordinátorem BOZP apod.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55"/>
      <c r="B21" s="156"/>
      <c r="C21" s="239" t="s">
        <v>110</v>
      </c>
      <c r="D21" s="240"/>
      <c r="E21" s="240"/>
      <c r="F21" s="240"/>
      <c r="G21" s="240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97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55"/>
      <c r="B22" s="156"/>
      <c r="C22" s="250"/>
      <c r="D22" s="251"/>
      <c r="E22" s="251"/>
      <c r="F22" s="251"/>
      <c r="G22" s="251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98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68">
        <v>5</v>
      </c>
      <c r="B23" s="169" t="s">
        <v>111</v>
      </c>
      <c r="C23" s="178" t="s">
        <v>112</v>
      </c>
      <c r="D23" s="170" t="s">
        <v>107</v>
      </c>
      <c r="E23" s="171">
        <v>80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3"/>
      <c r="S23" s="173" t="s">
        <v>113</v>
      </c>
      <c r="T23" s="174" t="s">
        <v>93</v>
      </c>
      <c r="U23" s="158">
        <v>0</v>
      </c>
      <c r="V23" s="158">
        <f>ROUND(E23*U23,2)</f>
        <v>0</v>
      </c>
      <c r="W23" s="158"/>
      <c r="X23" s="158" t="s">
        <v>94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248" t="s">
        <v>114</v>
      </c>
      <c r="D24" s="249"/>
      <c r="E24" s="249"/>
      <c r="F24" s="249"/>
      <c r="G24" s="249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97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5" t="str">
        <f>C24</f>
        <v>Zpracování harmonogramu stavby včetně průběžné aktualizace, projednání s investorem dle požadavků na provoz areálu</v>
      </c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55"/>
      <c r="B25" s="156"/>
      <c r="C25" s="239" t="s">
        <v>115</v>
      </c>
      <c r="D25" s="240"/>
      <c r="E25" s="240"/>
      <c r="F25" s="240"/>
      <c r="G25" s="240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97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239" t="s">
        <v>116</v>
      </c>
      <c r="D26" s="240"/>
      <c r="E26" s="240"/>
      <c r="F26" s="240"/>
      <c r="G26" s="240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97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1" outlineLevel="1" x14ac:dyDescent="0.25">
      <c r="A27" s="155"/>
      <c r="B27" s="156"/>
      <c r="C27" s="239" t="s">
        <v>117</v>
      </c>
      <c r="D27" s="240"/>
      <c r="E27" s="240"/>
      <c r="F27" s="240"/>
      <c r="G27" s="240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97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75" t="str">
        <f>C27</f>
        <v>Pasportizace území stavby a jejího okolí, zejména stavu příjezdových komunikací staveništní dopravy,, předpokládaných dotčených ploch zasažených realizací stavby, požadavků vlastníků a uživatelů</v>
      </c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239" t="s">
        <v>118</v>
      </c>
      <c r="D28" s="240"/>
      <c r="E28" s="240"/>
      <c r="F28" s="240"/>
      <c r="G28" s="240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97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239" t="s">
        <v>119</v>
      </c>
      <c r="D29" s="240"/>
      <c r="E29" s="240"/>
      <c r="F29" s="240"/>
      <c r="G29" s="240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97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1" outlineLevel="1" x14ac:dyDescent="0.25">
      <c r="A30" s="155"/>
      <c r="B30" s="156"/>
      <c r="C30" s="239" t="s">
        <v>120</v>
      </c>
      <c r="D30" s="240"/>
      <c r="E30" s="240"/>
      <c r="F30" s="240"/>
      <c r="G30" s="240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97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5" t="str">
        <f>C30</f>
        <v>Zaškolení obsluhy a investorem pověřených osob, vypracování a odsouhlasení provozních a,, manipulačních řádů, proškolení provozovatele s provozováním a užíváním realizovaného díla dle SoD</v>
      </c>
      <c r="BB30" s="148"/>
      <c r="BC30" s="148"/>
      <c r="BD30" s="148"/>
      <c r="BE30" s="148"/>
      <c r="BF30" s="148"/>
      <c r="BG30" s="148"/>
      <c r="BH30" s="148"/>
    </row>
    <row r="31" spans="1:60" ht="21" outlineLevel="1" x14ac:dyDescent="0.25">
      <c r="A31" s="155"/>
      <c r="B31" s="156"/>
      <c r="C31" s="239" t="s">
        <v>121</v>
      </c>
      <c r="D31" s="240"/>
      <c r="E31" s="240"/>
      <c r="F31" s="240"/>
      <c r="G31" s="240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97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75" t="str">
        <f>C31</f>
        <v>Technická řešení rozdílů skutečně zjištěného stavu se stavem předpokládaným v PD, technická řešení,, kolizí se skrytými konstrukcemi, které nemohl projektant předvídat</v>
      </c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55"/>
      <c r="B32" s="156"/>
      <c r="C32" s="239" t="s">
        <v>122</v>
      </c>
      <c r="D32" s="240"/>
      <c r="E32" s="240"/>
      <c r="F32" s="240"/>
      <c r="G32" s="240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97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75" t="str">
        <f>C32</f>
        <v>Zajištění průzkumů, zkoušek, atestů, sond a revizí apod. uvedených v rozhodnutích a v projektové,, dokumetnaci nezbytně nutných k provedení díla</v>
      </c>
      <c r="BB32" s="148"/>
      <c r="BC32" s="148"/>
      <c r="BD32" s="148"/>
      <c r="BE32" s="148"/>
      <c r="BF32" s="148"/>
      <c r="BG32" s="148"/>
      <c r="BH32" s="148"/>
    </row>
    <row r="33" spans="1:60" ht="21" outlineLevel="1" x14ac:dyDescent="0.25">
      <c r="A33" s="155"/>
      <c r="B33" s="156"/>
      <c r="C33" s="239" t="s">
        <v>123</v>
      </c>
      <c r="D33" s="240"/>
      <c r="E33" s="240"/>
      <c r="F33" s="240"/>
      <c r="G33" s="240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97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75" t="str">
        <f>C33</f>
        <v>Provedení veškerých měření a zkoušek, revizních zpráv apod. dle platné legislativy a dle SoD, např.,, na termovizní měření stavby, revize plynu, revize hromosvodu</v>
      </c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239" t="s">
        <v>124</v>
      </c>
      <c r="D34" s="240"/>
      <c r="E34" s="240"/>
      <c r="F34" s="240"/>
      <c r="G34" s="240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97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/>
      <c r="B35" s="156"/>
      <c r="C35" s="239" t="s">
        <v>125</v>
      </c>
      <c r="D35" s="240"/>
      <c r="E35" s="240"/>
      <c r="F35" s="240"/>
      <c r="G35" s="240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97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55"/>
      <c r="B36" s="156"/>
      <c r="C36" s="250"/>
      <c r="D36" s="251"/>
      <c r="E36" s="251"/>
      <c r="F36" s="251"/>
      <c r="G36" s="251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98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68">
        <v>6</v>
      </c>
      <c r="B37" s="169" t="s">
        <v>126</v>
      </c>
      <c r="C37" s="178" t="s">
        <v>127</v>
      </c>
      <c r="D37" s="170" t="s">
        <v>91</v>
      </c>
      <c r="E37" s="171">
        <v>1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1">
        <v>0</v>
      </c>
      <c r="O37" s="171">
        <f>ROUND(E37*N37,2)</f>
        <v>0</v>
      </c>
      <c r="P37" s="171">
        <v>0</v>
      </c>
      <c r="Q37" s="171">
        <f>ROUND(E37*P37,2)</f>
        <v>0</v>
      </c>
      <c r="R37" s="173"/>
      <c r="S37" s="173" t="s">
        <v>113</v>
      </c>
      <c r="T37" s="174" t="s">
        <v>93</v>
      </c>
      <c r="U37" s="158">
        <v>0</v>
      </c>
      <c r="V37" s="158">
        <f>ROUND(E37*U37,2)</f>
        <v>0</v>
      </c>
      <c r="W37" s="158"/>
      <c r="X37" s="158" t="s">
        <v>94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55"/>
      <c r="B38" s="156"/>
      <c r="C38" s="252"/>
      <c r="D38" s="253"/>
      <c r="E38" s="253"/>
      <c r="F38" s="253"/>
      <c r="G38" s="253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98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5">
      <c r="A39" s="162" t="s">
        <v>87</v>
      </c>
      <c r="B39" s="163" t="s">
        <v>60</v>
      </c>
      <c r="C39" s="177" t="s">
        <v>28</v>
      </c>
      <c r="D39" s="164"/>
      <c r="E39" s="165"/>
      <c r="F39" s="166"/>
      <c r="G39" s="166">
        <f>SUMIF(AG40:AG64,"&lt;&gt;NOR",G40:G64)</f>
        <v>0</v>
      </c>
      <c r="H39" s="166"/>
      <c r="I39" s="166">
        <f>SUM(I40:I64)</f>
        <v>0</v>
      </c>
      <c r="J39" s="166"/>
      <c r="K39" s="166">
        <f>SUM(K40:K64)</f>
        <v>0</v>
      </c>
      <c r="L39" s="166"/>
      <c r="M39" s="166">
        <f>SUM(M40:M64)</f>
        <v>0</v>
      </c>
      <c r="N39" s="165"/>
      <c r="O39" s="165">
        <f>SUM(O40:O64)</f>
        <v>0</v>
      </c>
      <c r="P39" s="165"/>
      <c r="Q39" s="165">
        <f>SUM(Q40:Q64)</f>
        <v>0</v>
      </c>
      <c r="R39" s="166"/>
      <c r="S39" s="166"/>
      <c r="T39" s="167"/>
      <c r="U39" s="161"/>
      <c r="V39" s="161">
        <f>SUM(V40:V64)</f>
        <v>0</v>
      </c>
      <c r="W39" s="161"/>
      <c r="X39" s="161"/>
      <c r="AG39" t="s">
        <v>88</v>
      </c>
    </row>
    <row r="40" spans="1:60" outlineLevel="1" x14ac:dyDescent="0.25">
      <c r="A40" s="168">
        <v>7</v>
      </c>
      <c r="B40" s="169" t="s">
        <v>128</v>
      </c>
      <c r="C40" s="178" t="s">
        <v>129</v>
      </c>
      <c r="D40" s="170" t="s">
        <v>107</v>
      </c>
      <c r="E40" s="171">
        <v>20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1">
        <v>0</v>
      </c>
      <c r="O40" s="171">
        <f>ROUND(E40*N40,2)</f>
        <v>0</v>
      </c>
      <c r="P40" s="171">
        <v>0</v>
      </c>
      <c r="Q40" s="171">
        <f>ROUND(E40*P40,2)</f>
        <v>0</v>
      </c>
      <c r="R40" s="173"/>
      <c r="S40" s="173" t="s">
        <v>92</v>
      </c>
      <c r="T40" s="174" t="s">
        <v>93</v>
      </c>
      <c r="U40" s="158">
        <v>0</v>
      </c>
      <c r="V40" s="158">
        <f>ROUND(E40*U40,2)</f>
        <v>0</v>
      </c>
      <c r="W40" s="158"/>
      <c r="X40" s="158" t="s">
        <v>94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248" t="s">
        <v>130</v>
      </c>
      <c r="D41" s="249"/>
      <c r="E41" s="249"/>
      <c r="F41" s="249"/>
      <c r="G41" s="249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97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250"/>
      <c r="D42" s="251"/>
      <c r="E42" s="251"/>
      <c r="F42" s="251"/>
      <c r="G42" s="251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98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68">
        <v>8</v>
      </c>
      <c r="B43" s="169" t="s">
        <v>131</v>
      </c>
      <c r="C43" s="178" t="s">
        <v>132</v>
      </c>
      <c r="D43" s="170" t="s">
        <v>91</v>
      </c>
      <c r="E43" s="171">
        <v>1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/>
      <c r="S43" s="173" t="s">
        <v>92</v>
      </c>
      <c r="T43" s="174" t="s">
        <v>93</v>
      </c>
      <c r="U43" s="158">
        <v>0</v>
      </c>
      <c r="V43" s="158">
        <f>ROUND(E43*U43,2)</f>
        <v>0</v>
      </c>
      <c r="W43" s="158"/>
      <c r="X43" s="158" t="s">
        <v>94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1" outlineLevel="1" x14ac:dyDescent="0.25">
      <c r="A44" s="155"/>
      <c r="B44" s="156"/>
      <c r="C44" s="248" t="s">
        <v>133</v>
      </c>
      <c r="D44" s="249"/>
      <c r="E44" s="249"/>
      <c r="F44" s="249"/>
      <c r="G44" s="249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97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75" t="str">
        <f>C44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250"/>
      <c r="D45" s="251"/>
      <c r="E45" s="251"/>
      <c r="F45" s="251"/>
      <c r="G45" s="251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98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5">
      <c r="A46" s="168">
        <v>9</v>
      </c>
      <c r="B46" s="169" t="s">
        <v>134</v>
      </c>
      <c r="C46" s="178" t="s">
        <v>135</v>
      </c>
      <c r="D46" s="170" t="s">
        <v>91</v>
      </c>
      <c r="E46" s="171">
        <v>1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1">
        <v>0</v>
      </c>
      <c r="O46" s="171">
        <f>ROUND(E46*N46,2)</f>
        <v>0</v>
      </c>
      <c r="P46" s="171">
        <v>0</v>
      </c>
      <c r="Q46" s="171">
        <f>ROUND(E46*P46,2)</f>
        <v>0</v>
      </c>
      <c r="R46" s="173"/>
      <c r="S46" s="173" t="s">
        <v>92</v>
      </c>
      <c r="T46" s="174" t="s">
        <v>93</v>
      </c>
      <c r="U46" s="158">
        <v>0</v>
      </c>
      <c r="V46" s="158">
        <f>ROUND(E46*U46,2)</f>
        <v>0</v>
      </c>
      <c r="W46" s="158"/>
      <c r="X46" s="158" t="s">
        <v>94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95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31.2" outlineLevel="1" x14ac:dyDescent="0.25">
      <c r="A47" s="155"/>
      <c r="B47" s="156"/>
      <c r="C47" s="248" t="s">
        <v>136</v>
      </c>
      <c r="D47" s="249"/>
      <c r="E47" s="249"/>
      <c r="F47" s="249"/>
      <c r="G47" s="249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97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75" t="str">
        <f>C47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55"/>
      <c r="B48" s="156"/>
      <c r="C48" s="239" t="s">
        <v>137</v>
      </c>
      <c r="D48" s="240"/>
      <c r="E48" s="240"/>
      <c r="F48" s="240"/>
      <c r="G48" s="240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97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55"/>
      <c r="B49" s="156"/>
      <c r="C49" s="239" t="s">
        <v>138</v>
      </c>
      <c r="D49" s="240"/>
      <c r="E49" s="240"/>
      <c r="F49" s="240"/>
      <c r="G49" s="240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97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55"/>
      <c r="B50" s="156"/>
      <c r="C50" s="239" t="s">
        <v>139</v>
      </c>
      <c r="D50" s="240"/>
      <c r="E50" s="240"/>
      <c r="F50" s="240"/>
      <c r="G50" s="240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97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75" t="str">
        <f>C50</f>
        <v>Zajištění ostrahy majetku a osob v průběhu realizace stavby a až do předání stavby do užívání, např., , kamerový systém</v>
      </c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/>
      <c r="B51" s="156"/>
      <c r="C51" s="239" t="s">
        <v>140</v>
      </c>
      <c r="D51" s="240"/>
      <c r="E51" s="240"/>
      <c r="F51" s="240"/>
      <c r="G51" s="240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97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55"/>
      <c r="B52" s="156"/>
      <c r="C52" s="250"/>
      <c r="D52" s="251"/>
      <c r="E52" s="251"/>
      <c r="F52" s="251"/>
      <c r="G52" s="251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98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68">
        <v>10</v>
      </c>
      <c r="B53" s="169" t="s">
        <v>141</v>
      </c>
      <c r="C53" s="178" t="s">
        <v>142</v>
      </c>
      <c r="D53" s="170" t="s">
        <v>91</v>
      </c>
      <c r="E53" s="171">
        <v>1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1">
        <v>0</v>
      </c>
      <c r="O53" s="171">
        <f>ROUND(E53*N53,2)</f>
        <v>0</v>
      </c>
      <c r="P53" s="171">
        <v>0</v>
      </c>
      <c r="Q53" s="171">
        <f>ROUND(E53*P53,2)</f>
        <v>0</v>
      </c>
      <c r="R53" s="173"/>
      <c r="S53" s="173" t="s">
        <v>113</v>
      </c>
      <c r="T53" s="174" t="s">
        <v>93</v>
      </c>
      <c r="U53" s="158">
        <v>0</v>
      </c>
      <c r="V53" s="158">
        <f>ROUND(E53*U53,2)</f>
        <v>0</v>
      </c>
      <c r="W53" s="158"/>
      <c r="X53" s="158" t="s">
        <v>94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95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55"/>
      <c r="B54" s="156"/>
      <c r="C54" s="252"/>
      <c r="D54" s="253"/>
      <c r="E54" s="253"/>
      <c r="F54" s="253"/>
      <c r="G54" s="253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98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68">
        <v>11</v>
      </c>
      <c r="B55" s="169" t="s">
        <v>143</v>
      </c>
      <c r="C55" s="178" t="s">
        <v>144</v>
      </c>
      <c r="D55" s="170" t="s">
        <v>145</v>
      </c>
      <c r="E55" s="171">
        <v>150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71">
        <v>0</v>
      </c>
      <c r="O55" s="171">
        <f>ROUND(E55*N55,2)</f>
        <v>0</v>
      </c>
      <c r="P55" s="171">
        <v>0</v>
      </c>
      <c r="Q55" s="171">
        <f>ROUND(E55*P55,2)</f>
        <v>0</v>
      </c>
      <c r="R55" s="173"/>
      <c r="S55" s="173" t="s">
        <v>113</v>
      </c>
      <c r="T55" s="174" t="s">
        <v>93</v>
      </c>
      <c r="U55" s="158">
        <v>0</v>
      </c>
      <c r="V55" s="158">
        <f>ROUND(E55*U55,2)</f>
        <v>0</v>
      </c>
      <c r="W55" s="158"/>
      <c r="X55" s="158" t="s">
        <v>94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95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55"/>
      <c r="B56" s="156"/>
      <c r="C56" s="252"/>
      <c r="D56" s="253"/>
      <c r="E56" s="253"/>
      <c r="F56" s="253"/>
      <c r="G56" s="253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98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30.6" outlineLevel="1" x14ac:dyDescent="0.25">
      <c r="A57" s="168">
        <v>12</v>
      </c>
      <c r="B57" s="169" t="s">
        <v>146</v>
      </c>
      <c r="C57" s="178" t="s">
        <v>147</v>
      </c>
      <c r="D57" s="170" t="s">
        <v>145</v>
      </c>
      <c r="E57" s="171">
        <v>250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71">
        <v>0</v>
      </c>
      <c r="O57" s="171">
        <f>ROUND(E57*N57,2)</f>
        <v>0</v>
      </c>
      <c r="P57" s="171">
        <v>0</v>
      </c>
      <c r="Q57" s="171">
        <f>ROUND(E57*P57,2)</f>
        <v>0</v>
      </c>
      <c r="R57" s="173"/>
      <c r="S57" s="173" t="s">
        <v>113</v>
      </c>
      <c r="T57" s="174" t="s">
        <v>93</v>
      </c>
      <c r="U57" s="158">
        <v>0</v>
      </c>
      <c r="V57" s="158">
        <f>ROUND(E57*U57,2)</f>
        <v>0</v>
      </c>
      <c r="W57" s="158"/>
      <c r="X57" s="158" t="s">
        <v>94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95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55"/>
      <c r="B58" s="156"/>
      <c r="C58" s="248" t="s">
        <v>148</v>
      </c>
      <c r="D58" s="249"/>
      <c r="E58" s="249"/>
      <c r="F58" s="249"/>
      <c r="G58" s="249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97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250"/>
      <c r="D59" s="251"/>
      <c r="E59" s="251"/>
      <c r="F59" s="251"/>
      <c r="G59" s="251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98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68">
        <v>13</v>
      </c>
      <c r="B60" s="169" t="s">
        <v>149</v>
      </c>
      <c r="C60" s="178" t="s">
        <v>150</v>
      </c>
      <c r="D60" s="170" t="s">
        <v>91</v>
      </c>
      <c r="E60" s="171">
        <v>1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3"/>
      <c r="S60" s="173" t="s">
        <v>113</v>
      </c>
      <c r="T60" s="174" t="s">
        <v>93</v>
      </c>
      <c r="U60" s="158">
        <v>0</v>
      </c>
      <c r="V60" s="158">
        <f>ROUND(E60*U60,2)</f>
        <v>0</v>
      </c>
      <c r="W60" s="158"/>
      <c r="X60" s="158" t="s">
        <v>94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95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30.6" outlineLevel="1" x14ac:dyDescent="0.25">
      <c r="A61" s="155"/>
      <c r="B61" s="156"/>
      <c r="C61" s="179" t="s">
        <v>151</v>
      </c>
      <c r="D61" s="159"/>
      <c r="E61" s="160"/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152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55"/>
      <c r="B62" s="156"/>
      <c r="C62" s="179" t="s">
        <v>156</v>
      </c>
      <c r="D62" s="159"/>
      <c r="E62" s="160"/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152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55"/>
      <c r="B63" s="156"/>
      <c r="C63" s="179" t="s">
        <v>153</v>
      </c>
      <c r="D63" s="159"/>
      <c r="E63" s="160">
        <v>1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152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55"/>
      <c r="B64" s="156"/>
      <c r="C64" s="250"/>
      <c r="D64" s="251"/>
      <c r="E64" s="251"/>
      <c r="F64" s="251"/>
      <c r="G64" s="251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98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33" x14ac:dyDescent="0.25">
      <c r="A65" s="3"/>
      <c r="B65" s="4"/>
      <c r="C65" s="180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74</v>
      </c>
    </row>
    <row r="66" spans="1:33" x14ac:dyDescent="0.25">
      <c r="A66" s="151"/>
      <c r="B66" s="152" t="s">
        <v>29</v>
      </c>
      <c r="C66" s="181"/>
      <c r="D66" s="153"/>
      <c r="E66" s="154"/>
      <c r="F66" s="154"/>
      <c r="G66" s="176">
        <f>G8+G39</f>
        <v>0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f>SUMIF(L7:L64,AE65,G7:G64)</f>
        <v>0</v>
      </c>
      <c r="AF66">
        <f>SUMIF(L7:L64,AF65,G7:G64)</f>
        <v>0</v>
      </c>
      <c r="AG66" t="s">
        <v>154</v>
      </c>
    </row>
    <row r="67" spans="1:33" x14ac:dyDescent="0.25">
      <c r="C67" s="182"/>
      <c r="D67" s="10"/>
      <c r="AG67" t="s">
        <v>155</v>
      </c>
    </row>
    <row r="68" spans="1:33" x14ac:dyDescent="0.25">
      <c r="D68" s="10"/>
    </row>
    <row r="69" spans="1:33" x14ac:dyDescent="0.25">
      <c r="D69" s="10"/>
    </row>
    <row r="70" spans="1:33" x14ac:dyDescent="0.25">
      <c r="D70" s="10"/>
    </row>
    <row r="71" spans="1:33" x14ac:dyDescent="0.25">
      <c r="D71" s="10"/>
    </row>
    <row r="72" spans="1:33" x14ac:dyDescent="0.25">
      <c r="D72" s="10"/>
    </row>
    <row r="73" spans="1:33" x14ac:dyDescent="0.25">
      <c r="D73" s="10"/>
    </row>
    <row r="74" spans="1:33" x14ac:dyDescent="0.25">
      <c r="D74" s="10"/>
    </row>
    <row r="75" spans="1:33" x14ac:dyDescent="0.25">
      <c r="D75" s="10"/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WjkDLLxBrJ8IzjaECCbL+I82IbxLLQIvwkQQLdOuqwm9t/bestmVkIePA7cD/swtpQ7O8Qpzm9hQfpWYP5Nqyw==" saltValue="XZLI/hWdZffH3iF9MkTEiQ==" spinCount="100000" sheet="1"/>
  <mergeCells count="43">
    <mergeCell ref="C64:G64"/>
    <mergeCell ref="C51:G51"/>
    <mergeCell ref="C52:G52"/>
    <mergeCell ref="C54:G54"/>
    <mergeCell ref="C56:G56"/>
    <mergeCell ref="C58:G58"/>
    <mergeCell ref="C59:G59"/>
    <mergeCell ref="C50:G50"/>
    <mergeCell ref="C34:G34"/>
    <mergeCell ref="C35:G35"/>
    <mergeCell ref="C36:G36"/>
    <mergeCell ref="C38:G38"/>
    <mergeCell ref="C41:G41"/>
    <mergeCell ref="C42:G42"/>
    <mergeCell ref="C44:G44"/>
    <mergeCell ref="C45:G45"/>
    <mergeCell ref="C47:G47"/>
    <mergeCell ref="C48:G48"/>
    <mergeCell ref="C49:G49"/>
    <mergeCell ref="C33:G33"/>
    <mergeCell ref="C21:G21"/>
    <mergeCell ref="C22:G22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9:G1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00 00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Pol'!Názvy_tisku</vt:lpstr>
      <vt:lpstr>oadresa</vt:lpstr>
      <vt:lpstr>Stavba!Objednatel</vt:lpstr>
      <vt:lpstr>Stavba!Objekt</vt:lpstr>
      <vt:lpstr>'00 00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Petr Tomický</cp:lastModifiedBy>
  <cp:lastPrinted>2019-03-19T12:27:02Z</cp:lastPrinted>
  <dcterms:created xsi:type="dcterms:W3CDTF">2009-04-08T07:15:50Z</dcterms:created>
  <dcterms:modified xsi:type="dcterms:W3CDTF">2024-05-15T01:45:52Z</dcterms:modified>
</cp:coreProperties>
</file>